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79\share\Budget&amp;Finansi\Otchet_2020\"/>
    </mc:Choice>
  </mc:AlternateContent>
  <bookViews>
    <workbookView xWindow="480" yWindow="765" windowWidth="20730" windowHeight="9390" tabRatio="359"/>
  </bookViews>
  <sheets>
    <sheet name="Приложение № 15" sheetId="5" r:id="rId1"/>
  </sheets>
  <calcPr calcId="162913"/>
  <fileRecoveryPr autoRecover="0"/>
</workbook>
</file>

<file path=xl/calcChain.xml><?xml version="1.0" encoding="utf-8"?>
<calcChain xmlns="http://schemas.openxmlformats.org/spreadsheetml/2006/main">
  <c r="H82" i="5" l="1"/>
  <c r="I82" i="5"/>
  <c r="J82" i="5"/>
  <c r="K82" i="5"/>
  <c r="J29" i="5"/>
  <c r="G82" i="5" l="1"/>
  <c r="H30" i="5" l="1"/>
  <c r="I30" i="5"/>
  <c r="K30" i="5"/>
  <c r="N30" i="5"/>
  <c r="G30" i="5"/>
  <c r="L28" i="5"/>
  <c r="L27" i="5"/>
  <c r="L30" i="5" s="1"/>
  <c r="L26" i="5"/>
  <c r="L25" i="5"/>
  <c r="L23" i="5"/>
  <c r="J26" i="5" l="1"/>
  <c r="M26" i="5" s="1"/>
  <c r="J22" i="5"/>
  <c r="M22" i="5" s="1"/>
  <c r="M29" i="5"/>
  <c r="J25" i="5" l="1"/>
  <c r="M25" i="5" s="1"/>
  <c r="J27" i="5"/>
  <c r="M27" i="5" s="1"/>
  <c r="J28" i="5"/>
  <c r="M28" i="5" s="1"/>
  <c r="J24" i="5" l="1"/>
  <c r="M24" i="5" s="1"/>
  <c r="J23" i="5"/>
  <c r="M23" i="5" s="1"/>
  <c r="J21" i="5"/>
  <c r="M21" i="5" s="1"/>
  <c r="J20" i="5"/>
  <c r="M20" i="5" s="1"/>
  <c r="J19" i="5"/>
  <c r="M19" i="5" s="1"/>
  <c r="A44" i="5" l="1"/>
  <c r="H44" i="5" s="1"/>
  <c r="J18" i="5" l="1"/>
  <c r="M18" i="5" s="1"/>
  <c r="J17" i="5"/>
  <c r="M17" i="5" s="1"/>
  <c r="J16" i="5"/>
  <c r="M16" i="5" s="1"/>
  <c r="J15" i="5"/>
  <c r="M15" i="5" s="1"/>
  <c r="J14" i="5"/>
  <c r="J30" i="5" l="1"/>
  <c r="M14" i="5"/>
  <c r="M30" i="5" s="1"/>
  <c r="D69" i="5" l="1"/>
  <c r="K44" i="5"/>
  <c r="L44" i="5" s="1"/>
  <c r="G91" i="5" l="1"/>
  <c r="F91" i="5"/>
  <c r="G60" i="5" l="1"/>
  <c r="F60" i="5"/>
</calcChain>
</file>

<file path=xl/sharedStrings.xml><?xml version="1.0" encoding="utf-8"?>
<sst xmlns="http://schemas.openxmlformats.org/spreadsheetml/2006/main" count="255" uniqueCount="154">
  <si>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</si>
  <si>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</si>
  <si>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</si>
  <si>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</si>
  <si>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</si>
  <si>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</si>
  <si>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</si>
  <si>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</si>
  <si>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</si>
  <si>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</si>
  <si>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</si>
  <si>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</si>
  <si>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</si>
  <si>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</si>
  <si>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</si>
  <si>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</si>
  <si>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</si>
  <si>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</si>
  <si>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</si>
  <si>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</si>
  <si>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</si>
  <si>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</si>
  <si>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</si>
  <si>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</si>
  <si>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</si>
  <si>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</si>
  <si>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</si>
  <si>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</si>
  <si>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</si>
  <si>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</si>
  <si>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</si>
  <si>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</si>
  <si>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</si>
  <si>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</si>
  <si>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</si>
  <si>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</si>
  <si>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</si>
  <si>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</si>
  <si>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</si>
  <si>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</si>
  <si>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</si>
  <si>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</si>
  <si>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</si>
  <si>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</si>
  <si>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</si>
  <si>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</si>
  <si>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</si>
  <si>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</si>
  <si>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</si>
  <si>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</si>
  <si>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</si>
  <si>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</si>
  <si>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</si>
  <si>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</si>
  <si>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</si>
  <si>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</si>
  <si>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</si>
  <si>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2017 г.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</si>
  <si>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</si>
  <si>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</si>
  <si>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</si>
  <si>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</si>
  <si>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</si>
  <si>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</si>
  <si>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</si>
  <si>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t>2018 г.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</si>
  <si>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2020 година </t>
  </si>
  <si>
    <t>Остатъчен размер на дълга към 01.01.2020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</si>
  <si>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</si>
  <si>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</si>
  <si>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</si>
  <si>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 xml:space="preserve">Общо извършени плащания по дълга през 2020 г. по главница и разходи /в лева/ </t>
  </si>
  <si>
    <t>Остатъчен размер на дълга към 31.12.2020 г. /в лева/</t>
  </si>
  <si>
    <t>2. Информацията се попълва за дългове, които към 01.01.2020 г. са били поети (сключени договори, възникнали задължения), както и за дълговете, които са поети през 2020 г., включително и за тези, които са погасени през 2020 г. Информация за дългове, които към 31.12.2019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</si>
  <si>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2020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</si>
  <si>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31.12.2020 г. /к.14/ следва да е равен на к.7+к.8-к.9. За дълга във валута с плаващ курс (USD, JPY), левовата равностойност на остатъчния размер към 31.12.2020 г. (к.14) се посочва като се използва съответния курс на БНБ за валутата. </t>
  </si>
  <si>
    <t>5. Остатъчен размер на дълга към 01.01.2020 г. и към 31.12.2020 г. е дълга по счетоводни данни, съответно към двата периода.</t>
  </si>
  <si>
    <t>2019 г.</t>
  </si>
  <si>
    <t xml:space="preserve">Плащания по дълга, влизащи в изчислението на съотношени-ето през 2020 г. </t>
  </si>
  <si>
    <t>Остатъчен размер на дълга на бенефициента към 01.01.2020 г. /в лева/</t>
  </si>
  <si>
    <t>Остатъчен размер на дълга на бенефициента към 31.12.2020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</si>
  <si>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01.01.2020 г. са били активни, както и за гаранциите, издадени през 2020 г.</t>
    </r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</si>
  <si>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2020 г. </t>
    </r>
  </si>
  <si>
    <t>Изравнителна субсидия - отчетни данни за 2019 г.</t>
  </si>
  <si>
    <t>Бюджетни приходи - отчетни данни за 2019 г.</t>
  </si>
  <si>
    <t xml:space="preserve">Съотношение на номинала на издадените през 2020 г. общински гаранции и общата сума на приходите и  изравнителна субсидия </t>
  </si>
  <si>
    <t>Остатъчен размер на дълга на лицето към 01.01.2020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</si>
  <si>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</si>
  <si>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>Остатъчен размер на дълга на лицето към 31.12.2020 г. /в лева/</t>
  </si>
  <si>
    <t>Остатъчен размер на гаранцията към 01.01.2020 г. /в лева/</t>
  </si>
  <si>
    <t>Остатъчен размер на гаранцията към 31.12.2020 г. /в лева/</t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</si>
  <si>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rFont val="Times New Roman"/>
        <family val="1"/>
        <charset val="204"/>
      </rPr>
      <t>чл.3 от ЗОД</t>
    </r>
    <r>
      <rPr>
        <sz val="10"/>
        <rFont val="Times New Roman"/>
        <family val="1"/>
        <charset val="204"/>
      </rPr>
      <t>)</t>
    </r>
  </si>
  <si>
    <r>
      <t xml:space="preserve">2. В к.10 се посочва общия размер на плащанията през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 те са:</t>
    </r>
  </si>
  <si>
    <r>
      <t xml:space="preserve">  а) плащанията по дълга по </t>
    </r>
    <r>
      <rPr>
        <b/>
        <sz val="10"/>
        <rFont val="Times New Roman"/>
        <family val="1"/>
        <charset val="204"/>
      </rPr>
      <t>чл. 3, т. 5 от ЗОД</t>
    </r>
    <r>
      <rPr>
        <sz val="10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</si>
  <si>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r>
      <t xml:space="preserve">  б) плащания по ЕСКО договори, съгласно </t>
    </r>
    <r>
      <rPr>
        <b/>
        <sz val="10"/>
        <rFont val="Times New Roman"/>
        <family val="1"/>
        <charset val="204"/>
      </rPr>
      <t xml:space="preserve">чл. 82, ал. 1 от ЗДБРБ за 2020 г.                           </t>
    </r>
  </si>
  <si>
    <r>
      <t xml:space="preserve">  г) заеми въз основа на предоставени от </t>
    </r>
    <r>
      <rPr>
        <b/>
        <sz val="10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rFont val="Times New Roman"/>
        <family val="1"/>
        <charset val="204"/>
      </rPr>
      <t>съгласно чл. 82, ал. 1 на ЗДБРБ за 2020 г.</t>
    </r>
  </si>
  <si>
    <r>
      <t xml:space="preserve">  в) </t>
    </r>
    <r>
      <rPr>
        <i/>
        <sz val="10"/>
        <rFont val="Times New Roman"/>
        <family val="1"/>
        <charset val="204"/>
      </rPr>
      <t>частта</t>
    </r>
    <r>
      <rPr>
        <sz val="10"/>
        <rFont val="Times New Roman"/>
        <family val="1"/>
        <charset val="204"/>
      </rPr>
      <t xml:space="preserve"> от плащанията </t>
    </r>
    <r>
      <rPr>
        <i/>
        <sz val="10"/>
        <rFont val="Times New Roman"/>
        <family val="1"/>
        <charset val="204"/>
      </rPr>
      <t>по главницата</t>
    </r>
    <r>
      <rPr>
        <sz val="10"/>
        <rFont val="Times New Roman"/>
        <family val="1"/>
        <charset val="204"/>
      </rPr>
      <t xml:space="preserve"> по съществуващ дълг през 2020 г., която е погасена чрез нов, рефинансиращ заем, съгласно</t>
    </r>
    <r>
      <rPr>
        <b/>
        <sz val="10"/>
        <rFont val="Times New Roman"/>
        <family val="1"/>
        <charset val="204"/>
      </rPr>
      <t xml:space="preserve"> чл. 84, ал. 3 от ЗДБРБ за 2021 г.</t>
    </r>
  </si>
  <si>
    <t>на община Враца</t>
  </si>
  <si>
    <t>1. Договор за кредит №386/15.04.2013 г. по РОбС №384/22.03.2013 г.</t>
  </si>
  <si>
    <t>ФОМСБ - ФЛАГ ЕАД</t>
  </si>
  <si>
    <t>BGN</t>
  </si>
  <si>
    <t>Инвестиционни проекти</t>
  </si>
  <si>
    <t>25.03.2023 г.</t>
  </si>
  <si>
    <t>Инвестиционен проект</t>
  </si>
  <si>
    <t>25.03.2020 г.</t>
  </si>
  <si>
    <t>25.04.2020 г.</t>
  </si>
  <si>
    <t>25.09.2027 г.</t>
  </si>
  <si>
    <t>25.10.2023 г.</t>
  </si>
  <si>
    <t>25.05.2024 г.</t>
  </si>
  <si>
    <t>25.06.2020 г.</t>
  </si>
  <si>
    <t>2. Договор за кредит №725/16.04.2015 г. по РОбС №907/23.12.2014 г.</t>
  </si>
  <si>
    <t>3. Договор за кредит №726/16.04.2015 г. по РОбС №905/23.12.2014 г.</t>
  </si>
  <si>
    <t>4. Договор за кредит №727/16.04.2015 г. по РОбС №906/23.12.2014 г.</t>
  </si>
  <si>
    <t>5. Договор за кредит №728/16.04.2015 г. по РОбС №910/23.12.2014 г.</t>
  </si>
  <si>
    <t>6. Договор за кредит №932/01.12.2017 г. по РОбС №597/26.09.2017 г.</t>
  </si>
  <si>
    <t>7. Договор за кредит №992/25.07.2018 г. по РОбС №№831/832/833/26.06.2018 г.</t>
  </si>
  <si>
    <t>8. Договор за кредит №1025/05.11.2018 г. по РОбС №887/30.10.2018 г.</t>
  </si>
  <si>
    <t>11. Договор за кредит №1101/16.08.2019 г. по РОбС №991/26.02.2019 г.</t>
  </si>
  <si>
    <t>12. Договор за кредит №1161/22.05.2020 г. по РОбС №105/31.03.2020 г.</t>
  </si>
  <si>
    <t>25.04.2021 г.</t>
  </si>
  <si>
    <t>25.06.2021 г.</t>
  </si>
  <si>
    <t>25.04.2030 г.</t>
  </si>
  <si>
    <t>9. Договор за кредит №1093/25.07.2019 г. по РОбС №989/26.02.2019 г.</t>
  </si>
  <si>
    <t>10. Договор за кредит №1094/25.07.2019 г. по РОбС №962/29.01.2019 г.</t>
  </si>
  <si>
    <t xml:space="preserve">1.  РОбС №617/17.12.2013 г. </t>
  </si>
  <si>
    <t>2013 г.</t>
  </si>
  <si>
    <t>МТЛЗ ЕООД - гр. Враца</t>
  </si>
  <si>
    <t>Интернешънъл Асет Банк АД</t>
  </si>
  <si>
    <t xml:space="preserve">2. РОбС №558/29.08.2017 г. </t>
  </si>
  <si>
    <t>ДКЦ-1-Враца ЕООД</t>
  </si>
  <si>
    <t>Общинска банка АД</t>
  </si>
  <si>
    <t>Възстановени такси за разглеждане на документи по Договори за кредит, платени през 2019 г. и възстановени през 2020 г.</t>
  </si>
  <si>
    <t>Дог №194244940249/02.08.19</t>
  </si>
  <si>
    <t>ТРОЛЕЙБУСЕН ТРАНСПОРТ ВРАЦА ЕООД</t>
  </si>
  <si>
    <t>"ОТП ЛИЗИНГ" ЕООД</t>
  </si>
  <si>
    <t>Дог №194244940250/02.08.19</t>
  </si>
  <si>
    <t>Дог №9/06.10.2017 г.</t>
  </si>
  <si>
    <t>ДКЦ 1 ВРАЦА ЕООД</t>
  </si>
  <si>
    <t>"ОБЩИНСКА БАНКА" АД</t>
  </si>
  <si>
    <t>Инвестиционнен</t>
  </si>
  <si>
    <t>МТЛЗ ЕООД</t>
  </si>
  <si>
    <t>"Интернешънъл АсетБанк" АД</t>
  </si>
  <si>
    <t>13. Договор за кредит №1162/22.05.2020 г. по РОбС №104/31.03.2020 г.</t>
  </si>
  <si>
    <t>14. Договор за кредит №1163/22.05.2020 г. по РОбС №1185/18.10.2019 г.</t>
  </si>
  <si>
    <t>15. Договор за кредит №1187/08.09.2020 г. по РОбС №103/31.03.2020 г.</t>
  </si>
  <si>
    <t>Изготвил:</t>
  </si>
  <si>
    <t>Емил Марков</t>
  </si>
  <si>
    <t>Старши експерт по бюджета</t>
  </si>
  <si>
    <t>Петя Бауренска</t>
  </si>
  <si>
    <t>Ръководител:</t>
  </si>
  <si>
    <t>Калин Каменов</t>
  </si>
  <si>
    <t>Кмет на Община Враца</t>
  </si>
  <si>
    <t>Приложение  № 13</t>
  </si>
  <si>
    <t>Приложение  № 15 на МФ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</si>
</sst>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34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/>
    <xf numFmtId="0" fontId="20" fillId="0" borderId="0" xfId="1" applyFont="1" applyFill="1" applyBorder="1" applyAlignment="1">
      <alignment vertical="justify"/>
    </xf>
    <xf numFmtId="0" fontId="16" fillId="0" borderId="0" xfId="1" applyFont="1" applyFill="1"/>
    <xf numFmtId="3" fontId="21" fillId="0" borderId="8" xfId="1" applyNumberFormat="1" applyFont="1" applyFill="1" applyBorder="1" applyAlignment="1">
      <alignment wrapText="1"/>
    </xf>
    <xf numFmtId="3" fontId="21" fillId="0" borderId="2" xfId="1" applyNumberFormat="1" applyFont="1" applyFill="1" applyBorder="1" applyAlignment="1"/>
    <xf numFmtId="3" fontId="21" fillId="0" borderId="1" xfId="1" applyNumberFormat="1" applyFont="1" applyFill="1" applyBorder="1" applyAlignment="1"/>
    <xf numFmtId="3" fontId="21" fillId="0" borderId="1" xfId="1" applyNumberFormat="1" applyFont="1" applyFill="1" applyBorder="1" applyAlignment="1">
      <alignment horizontal="left"/>
    </xf>
    <xf numFmtId="3" fontId="21" fillId="0" borderId="1" xfId="1" applyNumberFormat="1" applyFont="1" applyFill="1" applyBorder="1" applyAlignment="1">
      <alignment wrapText="1"/>
    </xf>
    <xf numFmtId="3" fontId="21" fillId="5" borderId="2" xfId="1" applyNumberFormat="1" applyFont="1" applyFill="1" applyBorder="1" applyAlignment="1">
      <alignment horizontal="left" wrapText="1"/>
    </xf>
    <xf numFmtId="3" fontId="21" fillId="0" borderId="2" xfId="1" applyNumberFormat="1" applyFont="1" applyFill="1" applyBorder="1" applyAlignment="1">
      <alignment horizontal="left"/>
    </xf>
    <xf numFmtId="3" fontId="21" fillId="0" borderId="2" xfId="1" applyNumberFormat="1" applyFont="1" applyFill="1" applyBorder="1" applyAlignment="1">
      <alignment wrapText="1"/>
    </xf>
    <xf numFmtId="3" fontId="10" fillId="0" borderId="6" xfId="1" applyNumberFormat="1" applyFont="1" applyFill="1" applyBorder="1" applyAlignment="1"/>
    <xf numFmtId="0" fontId="2" fillId="0" borderId="0" xfId="0" applyFont="1" applyAlignment="1">
      <alignment wrapText="1"/>
    </xf>
    <xf numFmtId="3" fontId="10" fillId="0" borderId="1" xfId="1" applyNumberFormat="1" applyFont="1" applyFill="1" applyBorder="1" applyAlignment="1">
      <alignment wrapText="1"/>
    </xf>
    <xf numFmtId="0" fontId="10" fillId="0" borderId="5" xfId="1" applyFont="1" applyFill="1" applyBorder="1" applyAlignment="1">
      <alignment wrapText="1"/>
    </xf>
    <xf numFmtId="0" fontId="10" fillId="0" borderId="8" xfId="1" applyFont="1" applyFill="1" applyBorder="1" applyAlignment="1">
      <alignment wrapText="1"/>
    </xf>
    <xf numFmtId="14" fontId="10" fillId="0" borderId="2" xfId="1" applyNumberFormat="1" applyFont="1" applyFill="1" applyBorder="1" applyAlignment="1">
      <alignment wrapText="1"/>
    </xf>
    <xf numFmtId="0" fontId="5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10" fillId="0" borderId="0" xfId="0" applyFont="1" applyFill="1"/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5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1" applyFont="1" applyAlignment="1">
      <alignment wrapText="1"/>
    </xf>
    <xf numFmtId="0" fontId="5" fillId="0" borderId="13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4" fillId="0" borderId="0" xfId="1" applyFont="1" applyAlignment="1">
      <alignment wrapText="1"/>
    </xf>
    <xf numFmtId="0" fontId="16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16" fillId="4" borderId="0" xfId="1" applyFont="1" applyFill="1" applyAlignment="1">
      <alignment wrapText="1"/>
    </xf>
    <xf numFmtId="0" fontId="19" fillId="4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3" fontId="21" fillId="0" borderId="5" xfId="1" applyNumberFormat="1" applyFont="1" applyFill="1" applyBorder="1" applyAlignment="1">
      <alignment horizontal="left" wrapText="1"/>
    </xf>
    <xf numFmtId="3" fontId="21" fillId="0" borderId="7" xfId="1" applyNumberFormat="1" applyFont="1" applyFill="1" applyBorder="1" applyAlignment="1">
      <alignment horizontal="left" wrapText="1"/>
    </xf>
    <xf numFmtId="3" fontId="21" fillId="0" borderId="6" xfId="1" applyNumberFormat="1" applyFont="1" applyFill="1" applyBorder="1" applyAlignment="1">
      <alignment horizontal="left" wrapText="1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66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99"/>
  <sheetViews>
    <sheetView tabSelected="1" zoomScale="73" zoomScaleNormal="73" workbookViewId="0">
      <selection activeCell="K2" sqref="K2"/>
    </sheetView>
  </sheetViews>
  <sheetFormatPr defaultRowHeight="12.75" x14ac:dyDescent="0.2"/>
  <cols>
    <col min="1" max="1" width="29.42578125" style="1" customWidth="1"/>
    <col min="2" max="2" width="23" style="1" customWidth="1"/>
    <col min="3" max="3" width="24.14062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L1" s="3" t="s">
        <v>152</v>
      </c>
      <c r="M1" s="2"/>
    </row>
    <row r="2" spans="1:14" ht="14.25" x14ac:dyDescent="0.2">
      <c r="L2" s="3" t="s">
        <v>153</v>
      </c>
    </row>
    <row r="3" spans="1:14" ht="15.75" x14ac:dyDescent="0.25">
      <c r="A3" s="99" t="s">
        <v>10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108" t="s">
        <v>66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</row>
    <row r="6" spans="1:14" ht="18.75" x14ac:dyDescent="0.3">
      <c r="A6" s="108" t="s">
        <v>97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</row>
    <row r="7" spans="1:14" s="5" customFormat="1" ht="15.75" x14ac:dyDescent="0.25">
      <c r="A7" s="99"/>
      <c r="B7" s="99"/>
      <c r="C7" s="99"/>
      <c r="D7" s="99"/>
      <c r="E7" s="99"/>
      <c r="F7" s="99"/>
      <c r="G7" s="99"/>
      <c r="H7" s="99"/>
      <c r="I7" s="4"/>
      <c r="J7" s="4"/>
      <c r="M7" s="4" t="s">
        <v>3</v>
      </c>
      <c r="N7" s="6">
        <v>5603</v>
      </c>
    </row>
    <row r="8" spans="1:14" s="5" customFormat="1" ht="17.25" customHeight="1" x14ac:dyDescent="0.25">
      <c r="A8" s="7" t="s">
        <v>60</v>
      </c>
    </row>
    <row r="9" spans="1:14" s="5" customFormat="1" ht="8.25" customHeight="1" x14ac:dyDescent="0.2">
      <c r="A9" s="8"/>
    </row>
    <row r="10" spans="1:14" ht="15.75" customHeight="1" x14ac:dyDescent="0.2">
      <c r="A10" s="105" t="s">
        <v>55</v>
      </c>
      <c r="B10" s="84" t="s">
        <v>5</v>
      </c>
      <c r="C10" s="84" t="s">
        <v>6</v>
      </c>
      <c r="D10" s="84" t="s">
        <v>8</v>
      </c>
      <c r="E10" s="84" t="s">
        <v>9</v>
      </c>
      <c r="F10" s="84" t="s">
        <v>7</v>
      </c>
      <c r="G10" s="84" t="s">
        <v>67</v>
      </c>
      <c r="H10" s="84" t="s">
        <v>68</v>
      </c>
      <c r="I10" s="84" t="s">
        <v>69</v>
      </c>
      <c r="J10" s="84" t="s">
        <v>70</v>
      </c>
      <c r="K10" s="9" t="s">
        <v>1</v>
      </c>
      <c r="L10" s="10"/>
      <c r="M10" s="84" t="s">
        <v>71</v>
      </c>
      <c r="N10" s="84" t="s">
        <v>72</v>
      </c>
    </row>
    <row r="11" spans="1:14" ht="15.75" customHeight="1" x14ac:dyDescent="0.2">
      <c r="A11" s="106"/>
      <c r="B11" s="85"/>
      <c r="C11" s="85"/>
      <c r="D11" s="85"/>
      <c r="E11" s="85"/>
      <c r="F11" s="85"/>
      <c r="G11" s="85"/>
      <c r="H11" s="85"/>
      <c r="I11" s="85"/>
      <c r="J11" s="85"/>
      <c r="K11" s="129" t="s">
        <v>11</v>
      </c>
      <c r="L11" s="109" t="s">
        <v>12</v>
      </c>
      <c r="M11" s="85"/>
      <c r="N11" s="85"/>
    </row>
    <row r="12" spans="1:14" ht="96.75" customHeight="1" x14ac:dyDescent="0.2">
      <c r="A12" s="107"/>
      <c r="B12" s="86"/>
      <c r="C12" s="86"/>
      <c r="D12" s="86"/>
      <c r="E12" s="86"/>
      <c r="F12" s="86"/>
      <c r="G12" s="86"/>
      <c r="H12" s="86"/>
      <c r="I12" s="86"/>
      <c r="J12" s="86"/>
      <c r="K12" s="130"/>
      <c r="L12" s="110"/>
      <c r="M12" s="86"/>
      <c r="N12" s="86"/>
    </row>
    <row r="13" spans="1:14" ht="33" customHeight="1" x14ac:dyDescent="0.2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34</v>
      </c>
      <c r="H13" s="11" t="s">
        <v>35</v>
      </c>
      <c r="I13" s="11" t="s">
        <v>31</v>
      </c>
      <c r="J13" s="11" t="s">
        <v>48</v>
      </c>
      <c r="K13" s="11" t="s">
        <v>36</v>
      </c>
      <c r="L13" s="11" t="s">
        <v>37</v>
      </c>
      <c r="M13" s="11" t="s">
        <v>38</v>
      </c>
      <c r="N13" s="12" t="s">
        <v>39</v>
      </c>
    </row>
    <row r="14" spans="1:14" s="16" customFormat="1" ht="48.75" customHeight="1" x14ac:dyDescent="0.25">
      <c r="A14" s="64" t="s">
        <v>98</v>
      </c>
      <c r="B14" s="65">
        <v>4567007</v>
      </c>
      <c r="C14" s="66" t="s">
        <v>99</v>
      </c>
      <c r="D14" s="67" t="s">
        <v>100</v>
      </c>
      <c r="E14" s="68" t="s">
        <v>101</v>
      </c>
      <c r="F14" s="69" t="s">
        <v>102</v>
      </c>
      <c r="G14" s="18">
        <v>410056</v>
      </c>
      <c r="H14" s="17">
        <v>0</v>
      </c>
      <c r="I14" s="18">
        <v>137767</v>
      </c>
      <c r="J14" s="14">
        <f>+K14+L14</f>
        <v>13744.44</v>
      </c>
      <c r="K14" s="13">
        <v>12544.44</v>
      </c>
      <c r="L14" s="15">
        <v>1200</v>
      </c>
      <c r="M14" s="14">
        <f>+J14+I14</f>
        <v>151511.44</v>
      </c>
      <c r="N14" s="13">
        <v>272289</v>
      </c>
    </row>
    <row r="15" spans="1:14" s="16" customFormat="1" ht="48.75" customHeight="1" x14ac:dyDescent="0.25">
      <c r="A15" s="64" t="s">
        <v>110</v>
      </c>
      <c r="B15" s="65">
        <v>468053</v>
      </c>
      <c r="C15" s="66" t="s">
        <v>99</v>
      </c>
      <c r="D15" s="67" t="s">
        <v>100</v>
      </c>
      <c r="E15" s="68" t="s">
        <v>103</v>
      </c>
      <c r="F15" s="70" t="s">
        <v>104</v>
      </c>
      <c r="G15" s="18">
        <v>5214</v>
      </c>
      <c r="H15" s="17">
        <v>0</v>
      </c>
      <c r="I15" s="18">
        <v>5214</v>
      </c>
      <c r="J15" s="14">
        <f t="shared" ref="J15:J29" si="0">+K15+L15</f>
        <v>333.94</v>
      </c>
      <c r="K15" s="18">
        <v>33.94</v>
      </c>
      <c r="L15" s="19">
        <v>300</v>
      </c>
      <c r="M15" s="14">
        <f t="shared" ref="M15:M29" si="1">+J15+I15</f>
        <v>5547.94</v>
      </c>
      <c r="N15" s="18">
        <v>0</v>
      </c>
    </row>
    <row r="16" spans="1:14" s="16" customFormat="1" ht="48.75" customHeight="1" x14ac:dyDescent="0.25">
      <c r="A16" s="64" t="s">
        <v>111</v>
      </c>
      <c r="B16" s="65">
        <v>118537</v>
      </c>
      <c r="C16" s="66" t="s">
        <v>99</v>
      </c>
      <c r="D16" s="67" t="s">
        <v>100</v>
      </c>
      <c r="E16" s="68" t="s">
        <v>103</v>
      </c>
      <c r="F16" s="70" t="s">
        <v>105</v>
      </c>
      <c r="G16" s="18">
        <v>7937</v>
      </c>
      <c r="H16" s="17">
        <v>0</v>
      </c>
      <c r="I16" s="18">
        <v>7937</v>
      </c>
      <c r="J16" s="14">
        <f t="shared" si="0"/>
        <v>464.83</v>
      </c>
      <c r="K16" s="18">
        <v>64.83</v>
      </c>
      <c r="L16" s="19">
        <v>400</v>
      </c>
      <c r="M16" s="14">
        <f t="shared" si="1"/>
        <v>8401.83</v>
      </c>
      <c r="N16" s="18">
        <v>0</v>
      </c>
    </row>
    <row r="17" spans="1:14" s="16" customFormat="1" ht="48.75" customHeight="1" x14ac:dyDescent="0.25">
      <c r="A17" s="64" t="s">
        <v>112</v>
      </c>
      <c r="B17" s="65">
        <v>655751</v>
      </c>
      <c r="C17" s="66" t="s">
        <v>99</v>
      </c>
      <c r="D17" s="67" t="s">
        <v>100</v>
      </c>
      <c r="E17" s="68" t="s">
        <v>103</v>
      </c>
      <c r="F17" s="70" t="s">
        <v>105</v>
      </c>
      <c r="G17" s="18">
        <v>43664</v>
      </c>
      <c r="H17" s="17">
        <v>0</v>
      </c>
      <c r="I17" s="18">
        <v>43664</v>
      </c>
      <c r="J17" s="14">
        <f t="shared" si="0"/>
        <v>755.37</v>
      </c>
      <c r="K17" s="18">
        <v>355.37</v>
      </c>
      <c r="L17" s="19">
        <v>400</v>
      </c>
      <c r="M17" s="14">
        <f t="shared" si="1"/>
        <v>44419.37</v>
      </c>
      <c r="N17" s="18">
        <v>0</v>
      </c>
    </row>
    <row r="18" spans="1:14" s="16" customFormat="1" ht="48.75" customHeight="1" x14ac:dyDescent="0.25">
      <c r="A18" s="64" t="s">
        <v>113</v>
      </c>
      <c r="B18" s="71">
        <v>1293000</v>
      </c>
      <c r="C18" s="66" t="s">
        <v>99</v>
      </c>
      <c r="D18" s="67" t="s">
        <v>100</v>
      </c>
      <c r="E18" s="68" t="s">
        <v>103</v>
      </c>
      <c r="F18" s="70" t="s">
        <v>105</v>
      </c>
      <c r="G18" s="18">
        <v>85825</v>
      </c>
      <c r="H18" s="17">
        <v>0</v>
      </c>
      <c r="I18" s="18">
        <v>85825</v>
      </c>
      <c r="J18" s="14">
        <f t="shared" si="0"/>
        <v>1097.24</v>
      </c>
      <c r="K18" s="18">
        <v>697.24</v>
      </c>
      <c r="L18" s="19">
        <v>400</v>
      </c>
      <c r="M18" s="14">
        <f t="shared" si="1"/>
        <v>86922.240000000005</v>
      </c>
      <c r="N18" s="18">
        <v>0</v>
      </c>
    </row>
    <row r="19" spans="1:14" s="16" customFormat="1" ht="48.75" customHeight="1" x14ac:dyDescent="0.25">
      <c r="A19" s="64" t="s">
        <v>114</v>
      </c>
      <c r="B19" s="66">
        <v>4000000</v>
      </c>
      <c r="C19" s="66" t="s">
        <v>99</v>
      </c>
      <c r="D19" s="67" t="s">
        <v>100</v>
      </c>
      <c r="E19" s="68" t="s">
        <v>103</v>
      </c>
      <c r="F19" s="66" t="s">
        <v>106</v>
      </c>
      <c r="G19" s="18">
        <v>3179488</v>
      </c>
      <c r="H19" s="17">
        <v>0</v>
      </c>
      <c r="I19" s="18">
        <v>410256</v>
      </c>
      <c r="J19" s="14">
        <f t="shared" si="0"/>
        <v>82800.94</v>
      </c>
      <c r="K19" s="18">
        <v>81600.94</v>
      </c>
      <c r="L19" s="19">
        <v>1200</v>
      </c>
      <c r="M19" s="14">
        <f t="shared" si="1"/>
        <v>493056.94</v>
      </c>
      <c r="N19" s="18">
        <v>2769232</v>
      </c>
    </row>
    <row r="20" spans="1:14" s="16" customFormat="1" ht="48.75" customHeight="1" x14ac:dyDescent="0.25">
      <c r="A20" s="64" t="s">
        <v>115</v>
      </c>
      <c r="B20" s="13">
        <v>1473738</v>
      </c>
      <c r="C20" s="66" t="s">
        <v>99</v>
      </c>
      <c r="D20" s="67" t="s">
        <v>100</v>
      </c>
      <c r="E20" s="68" t="s">
        <v>103</v>
      </c>
      <c r="F20" s="66" t="s">
        <v>120</v>
      </c>
      <c r="G20" s="18">
        <v>1473738</v>
      </c>
      <c r="H20" s="17">
        <v>0</v>
      </c>
      <c r="I20" s="18">
        <v>548024</v>
      </c>
      <c r="J20" s="14">
        <f t="shared" si="0"/>
        <v>32533.759999999998</v>
      </c>
      <c r="K20" s="18">
        <v>31333.759999999998</v>
      </c>
      <c r="L20" s="19">
        <v>1200</v>
      </c>
      <c r="M20" s="14">
        <f t="shared" si="1"/>
        <v>580557.76</v>
      </c>
      <c r="N20" s="18">
        <v>925714</v>
      </c>
    </row>
    <row r="21" spans="1:14" s="16" customFormat="1" ht="48.75" customHeight="1" x14ac:dyDescent="0.25">
      <c r="A21" s="64" t="s">
        <v>116</v>
      </c>
      <c r="B21" s="13">
        <v>741119</v>
      </c>
      <c r="C21" s="66" t="s">
        <v>99</v>
      </c>
      <c r="D21" s="67" t="s">
        <v>100</v>
      </c>
      <c r="E21" s="68" t="s">
        <v>103</v>
      </c>
      <c r="F21" s="66" t="s">
        <v>107</v>
      </c>
      <c r="G21" s="18">
        <v>568191</v>
      </c>
      <c r="H21" s="17">
        <v>0</v>
      </c>
      <c r="I21" s="18">
        <v>148224</v>
      </c>
      <c r="J21" s="14">
        <f t="shared" si="0"/>
        <v>14846.46</v>
      </c>
      <c r="K21" s="18">
        <v>13646.46</v>
      </c>
      <c r="L21" s="19">
        <v>1200</v>
      </c>
      <c r="M21" s="14">
        <f t="shared" si="1"/>
        <v>163070.46</v>
      </c>
      <c r="N21" s="18">
        <v>419967</v>
      </c>
    </row>
    <row r="22" spans="1:14" s="16" customFormat="1" ht="48.75" customHeight="1" x14ac:dyDescent="0.25">
      <c r="A22" s="64" t="s">
        <v>122</v>
      </c>
      <c r="B22" s="18">
        <v>931929</v>
      </c>
      <c r="C22" s="66" t="s">
        <v>99</v>
      </c>
      <c r="D22" s="67" t="s">
        <v>100</v>
      </c>
      <c r="E22" s="68" t="s">
        <v>103</v>
      </c>
      <c r="F22" s="18" t="s">
        <v>109</v>
      </c>
      <c r="G22" s="18">
        <v>931929</v>
      </c>
      <c r="H22" s="17">
        <v>0</v>
      </c>
      <c r="I22" s="18">
        <v>0</v>
      </c>
      <c r="J22" s="14">
        <f t="shared" ref="J22" si="2">+K22+L22</f>
        <v>26620.37</v>
      </c>
      <c r="K22" s="18">
        <v>25420.37</v>
      </c>
      <c r="L22" s="19">
        <v>1200</v>
      </c>
      <c r="M22" s="14">
        <f t="shared" ref="M22" si="3">+J22+I22</f>
        <v>26620.37</v>
      </c>
      <c r="N22" s="18">
        <v>931929</v>
      </c>
    </row>
    <row r="23" spans="1:14" s="16" customFormat="1" ht="48.75" customHeight="1" x14ac:dyDescent="0.25">
      <c r="A23" s="64" t="s">
        <v>123</v>
      </c>
      <c r="B23" s="18">
        <v>1403084</v>
      </c>
      <c r="C23" s="66" t="s">
        <v>99</v>
      </c>
      <c r="D23" s="67" t="s">
        <v>100</v>
      </c>
      <c r="E23" s="68" t="s">
        <v>103</v>
      </c>
      <c r="F23" s="18" t="s">
        <v>108</v>
      </c>
      <c r="G23" s="18">
        <v>636571</v>
      </c>
      <c r="H23" s="17">
        <v>766513</v>
      </c>
      <c r="I23" s="18">
        <v>311796</v>
      </c>
      <c r="J23" s="14">
        <f t="shared" si="0"/>
        <v>25723.32</v>
      </c>
      <c r="K23" s="18">
        <v>21918.27</v>
      </c>
      <c r="L23" s="19">
        <f>1200+2605.05</f>
        <v>3805.05</v>
      </c>
      <c r="M23" s="14">
        <f t="shared" si="1"/>
        <v>337519.32</v>
      </c>
      <c r="N23" s="18">
        <v>1091288</v>
      </c>
    </row>
    <row r="24" spans="1:14" s="16" customFormat="1" ht="48.75" customHeight="1" x14ac:dyDescent="0.25">
      <c r="A24" s="64" t="s">
        <v>117</v>
      </c>
      <c r="B24" s="18">
        <v>440000</v>
      </c>
      <c r="C24" s="66" t="s">
        <v>99</v>
      </c>
      <c r="D24" s="67" t="s">
        <v>100</v>
      </c>
      <c r="E24" s="68" t="s">
        <v>103</v>
      </c>
      <c r="F24" s="18" t="s">
        <v>109</v>
      </c>
      <c r="G24" s="18">
        <v>440000</v>
      </c>
      <c r="H24" s="17">
        <v>0</v>
      </c>
      <c r="I24" s="18">
        <v>367596</v>
      </c>
      <c r="J24" s="14">
        <f t="shared" si="0"/>
        <v>9515.02</v>
      </c>
      <c r="K24" s="18">
        <v>8315.02</v>
      </c>
      <c r="L24" s="19">
        <v>1200</v>
      </c>
      <c r="M24" s="14">
        <f t="shared" si="1"/>
        <v>377111.02</v>
      </c>
      <c r="N24" s="18">
        <v>72404</v>
      </c>
    </row>
    <row r="25" spans="1:14" s="16" customFormat="1" ht="48.75" customHeight="1" x14ac:dyDescent="0.25">
      <c r="A25" s="64" t="s">
        <v>118</v>
      </c>
      <c r="B25" s="13">
        <v>3600000</v>
      </c>
      <c r="C25" s="66" t="s">
        <v>99</v>
      </c>
      <c r="D25" s="67" t="s">
        <v>100</v>
      </c>
      <c r="E25" s="68" t="s">
        <v>103</v>
      </c>
      <c r="F25" s="13" t="s">
        <v>119</v>
      </c>
      <c r="G25" s="18">
        <v>0</v>
      </c>
      <c r="H25" s="17">
        <v>3600000</v>
      </c>
      <c r="I25" s="18">
        <v>0</v>
      </c>
      <c r="J25" s="14">
        <f t="shared" si="0"/>
        <v>44690.1</v>
      </c>
      <c r="K25" s="18">
        <v>39440.1</v>
      </c>
      <c r="L25" s="19">
        <f>500+2950+1800</f>
        <v>5250</v>
      </c>
      <c r="M25" s="14">
        <f t="shared" si="1"/>
        <v>44690.1</v>
      </c>
      <c r="N25" s="18">
        <v>3600000</v>
      </c>
    </row>
    <row r="26" spans="1:14" s="16" customFormat="1" ht="48.75" customHeight="1" x14ac:dyDescent="0.25">
      <c r="A26" s="64" t="s">
        <v>142</v>
      </c>
      <c r="B26" s="13">
        <v>4000000</v>
      </c>
      <c r="C26" s="66" t="s">
        <v>99</v>
      </c>
      <c r="D26" s="67" t="s">
        <v>100</v>
      </c>
      <c r="E26" s="68" t="s">
        <v>103</v>
      </c>
      <c r="F26" s="72" t="s">
        <v>121</v>
      </c>
      <c r="G26" s="18">
        <v>0</v>
      </c>
      <c r="H26" s="17">
        <v>4000000</v>
      </c>
      <c r="I26" s="18">
        <v>170940</v>
      </c>
      <c r="J26" s="14">
        <f t="shared" si="0"/>
        <v>58553.9</v>
      </c>
      <c r="K26" s="18">
        <v>54265.01</v>
      </c>
      <c r="L26" s="19">
        <f>600+1888.89+1800</f>
        <v>4288.8900000000003</v>
      </c>
      <c r="M26" s="14">
        <f t="shared" ref="M26" si="4">+J26+I26</f>
        <v>229493.9</v>
      </c>
      <c r="N26" s="18">
        <v>3829060</v>
      </c>
    </row>
    <row r="27" spans="1:14" s="16" customFormat="1" ht="48.75" customHeight="1" x14ac:dyDescent="0.25">
      <c r="A27" s="64" t="s">
        <v>143</v>
      </c>
      <c r="B27" s="13">
        <v>1378622</v>
      </c>
      <c r="C27" s="66" t="s">
        <v>99</v>
      </c>
      <c r="D27" s="67" t="s">
        <v>100</v>
      </c>
      <c r="E27" s="68" t="s">
        <v>103</v>
      </c>
      <c r="F27" s="13" t="s">
        <v>119</v>
      </c>
      <c r="G27" s="18">
        <v>0</v>
      </c>
      <c r="H27" s="17">
        <v>1378622</v>
      </c>
      <c r="I27" s="18">
        <v>0</v>
      </c>
      <c r="J27" s="14">
        <f t="shared" si="0"/>
        <v>6893.83</v>
      </c>
      <c r="K27" s="18">
        <v>1301.3499999999999</v>
      </c>
      <c r="L27" s="19">
        <f>100+3692.48+1800</f>
        <v>5592.48</v>
      </c>
      <c r="M27" s="14">
        <f t="shared" si="1"/>
        <v>6893.83</v>
      </c>
      <c r="N27" s="18">
        <v>1378622</v>
      </c>
    </row>
    <row r="28" spans="1:14" s="16" customFormat="1" ht="48.75" customHeight="1" x14ac:dyDescent="0.25">
      <c r="A28" s="64" t="s">
        <v>144</v>
      </c>
      <c r="B28" s="13">
        <v>450000</v>
      </c>
      <c r="C28" s="66" t="s">
        <v>99</v>
      </c>
      <c r="D28" s="67" t="s">
        <v>100</v>
      </c>
      <c r="E28" s="68" t="s">
        <v>103</v>
      </c>
      <c r="F28" s="13" t="s">
        <v>120</v>
      </c>
      <c r="G28" s="18">
        <v>0</v>
      </c>
      <c r="H28" s="17">
        <v>450000</v>
      </c>
      <c r="I28" s="18">
        <v>0</v>
      </c>
      <c r="J28" s="14">
        <f t="shared" si="0"/>
        <v>3938.9800000000005</v>
      </c>
      <c r="K28" s="18">
        <v>1662.89</v>
      </c>
      <c r="L28" s="19">
        <f>200+276.09+1800</f>
        <v>2276.09</v>
      </c>
      <c r="M28" s="14">
        <f t="shared" si="1"/>
        <v>3938.9800000000005</v>
      </c>
      <c r="N28" s="18">
        <v>450000</v>
      </c>
    </row>
    <row r="29" spans="1:14" s="16" customFormat="1" ht="42.75" customHeight="1" x14ac:dyDescent="0.25">
      <c r="A29" s="131" t="s">
        <v>131</v>
      </c>
      <c r="B29" s="132"/>
      <c r="C29" s="132"/>
      <c r="D29" s="132"/>
      <c r="E29" s="132"/>
      <c r="F29" s="133"/>
      <c r="G29" s="18"/>
      <c r="H29" s="17"/>
      <c r="I29" s="18"/>
      <c r="J29" s="14">
        <f t="shared" si="0"/>
        <v>-3600</v>
      </c>
      <c r="K29" s="18"/>
      <c r="L29" s="19">
        <v>-3600</v>
      </c>
      <c r="M29" s="14">
        <f t="shared" si="1"/>
        <v>-3600</v>
      </c>
      <c r="N29" s="18"/>
    </row>
    <row r="30" spans="1:14" s="16" customFormat="1" ht="21" customHeight="1" x14ac:dyDescent="0.25">
      <c r="A30" s="102" t="s">
        <v>2</v>
      </c>
      <c r="B30" s="103"/>
      <c r="C30" s="103"/>
      <c r="D30" s="103"/>
      <c r="E30" s="103"/>
      <c r="F30" s="104"/>
      <c r="G30" s="20">
        <f>SUM(G14:G29)</f>
        <v>7782613</v>
      </c>
      <c r="H30" s="20">
        <f t="shared" ref="H30:N30" si="5">SUM(H14:H29)</f>
        <v>10195135</v>
      </c>
      <c r="I30" s="20">
        <f t="shared" si="5"/>
        <v>2237243</v>
      </c>
      <c r="J30" s="20">
        <f t="shared" si="5"/>
        <v>318912.5</v>
      </c>
      <c r="K30" s="20">
        <f t="shared" si="5"/>
        <v>292599.99</v>
      </c>
      <c r="L30" s="20">
        <f t="shared" si="5"/>
        <v>26312.51</v>
      </c>
      <c r="M30" s="20">
        <f t="shared" si="5"/>
        <v>2556155.5000000005</v>
      </c>
      <c r="N30" s="20">
        <f t="shared" si="5"/>
        <v>15740505</v>
      </c>
    </row>
    <row r="31" spans="1:14" s="16" customFormat="1" ht="15.75" x14ac:dyDescent="0.2">
      <c r="A31" s="21"/>
      <c r="B31" s="21"/>
      <c r="C31" s="21"/>
      <c r="D31" s="21"/>
      <c r="E31" s="21"/>
      <c r="F31" s="21"/>
      <c r="G31" s="21"/>
      <c r="H31" s="22"/>
      <c r="I31" s="22"/>
      <c r="J31" s="22"/>
      <c r="K31" s="22"/>
    </row>
    <row r="32" spans="1:14" ht="18.75" customHeight="1" x14ac:dyDescent="0.2">
      <c r="A32" s="59" t="s">
        <v>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4" ht="27" customHeight="1" x14ac:dyDescent="0.25">
      <c r="A33" s="100" t="s">
        <v>58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92"/>
      <c r="M33" s="92"/>
      <c r="N33" s="92"/>
    </row>
    <row r="34" spans="1:14" ht="29.25" customHeight="1" x14ac:dyDescent="0.2">
      <c r="A34" s="100" t="s">
        <v>73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</row>
    <row r="35" spans="1:14" ht="18.75" customHeight="1" x14ac:dyDescent="0.25">
      <c r="A35" s="100" t="s">
        <v>74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  <row r="36" spans="1:14" s="16" customFormat="1" ht="24.75" customHeight="1" x14ac:dyDescent="0.2">
      <c r="A36" s="100" t="s">
        <v>75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</row>
    <row r="37" spans="1:14" s="16" customFormat="1" ht="15" x14ac:dyDescent="0.25">
      <c r="A37" s="111" t="s">
        <v>76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</row>
    <row r="39" spans="1:14" ht="15.75" x14ac:dyDescent="0.25">
      <c r="A39" s="101" t="s">
        <v>47</v>
      </c>
      <c r="B39" s="101"/>
      <c r="C39" s="101"/>
    </row>
    <row r="40" spans="1:14" s="16" customFormat="1" ht="7.5" customHeight="1" x14ac:dyDescent="0.25">
      <c r="A40" s="23"/>
      <c r="B40" s="1"/>
      <c r="C40" s="1"/>
      <c r="D40" s="1"/>
      <c r="E40" s="1"/>
      <c r="F40" s="1"/>
      <c r="G40" s="1"/>
      <c r="H40" s="1"/>
      <c r="I40" s="1"/>
      <c r="J40" s="22"/>
      <c r="K40" s="22"/>
    </row>
    <row r="41" spans="1:14" s="16" customFormat="1" ht="122.25" customHeight="1" x14ac:dyDescent="0.2">
      <c r="A41" s="116" t="s">
        <v>42</v>
      </c>
      <c r="B41" s="122" t="s">
        <v>22</v>
      </c>
      <c r="C41" s="123"/>
      <c r="D41" s="124"/>
      <c r="E41" s="122" t="s">
        <v>23</v>
      </c>
      <c r="F41" s="123"/>
      <c r="G41" s="124"/>
      <c r="H41" s="116" t="s">
        <v>24</v>
      </c>
      <c r="I41" s="118" t="s">
        <v>71</v>
      </c>
      <c r="J41" s="116" t="s">
        <v>59</v>
      </c>
      <c r="K41" s="119" t="s">
        <v>78</v>
      </c>
      <c r="L41" s="118" t="s">
        <v>52</v>
      </c>
      <c r="M41" s="119"/>
    </row>
    <row r="42" spans="1:14" s="16" customFormat="1" ht="18" customHeight="1" x14ac:dyDescent="0.2">
      <c r="A42" s="117"/>
      <c r="B42" s="24" t="s">
        <v>57</v>
      </c>
      <c r="C42" s="24" t="s">
        <v>65</v>
      </c>
      <c r="D42" s="24" t="s">
        <v>77</v>
      </c>
      <c r="E42" s="24" t="s">
        <v>57</v>
      </c>
      <c r="F42" s="24" t="s">
        <v>65</v>
      </c>
      <c r="G42" s="24" t="s">
        <v>77</v>
      </c>
      <c r="H42" s="117"/>
      <c r="I42" s="120"/>
      <c r="J42" s="117"/>
      <c r="K42" s="121"/>
      <c r="L42" s="120"/>
      <c r="M42" s="121"/>
    </row>
    <row r="43" spans="1:14" s="16" customFormat="1" ht="27" customHeight="1" x14ac:dyDescent="0.2">
      <c r="A43" s="25" t="s">
        <v>40</v>
      </c>
      <c r="B43" s="26" t="s">
        <v>26</v>
      </c>
      <c r="C43" s="27" t="s">
        <v>27</v>
      </c>
      <c r="D43" s="25" t="s">
        <v>28</v>
      </c>
      <c r="E43" s="25" t="s">
        <v>29</v>
      </c>
      <c r="F43" s="25" t="s">
        <v>30</v>
      </c>
      <c r="G43" s="25" t="s">
        <v>34</v>
      </c>
      <c r="H43" s="28" t="s">
        <v>41</v>
      </c>
      <c r="I43" s="25" t="s">
        <v>31</v>
      </c>
      <c r="J43" s="26" t="s">
        <v>32</v>
      </c>
      <c r="K43" s="28" t="s">
        <v>33</v>
      </c>
      <c r="L43" s="125" t="s">
        <v>53</v>
      </c>
      <c r="M43" s="126"/>
    </row>
    <row r="44" spans="1:14" s="16" customFormat="1" ht="27" customHeight="1" x14ac:dyDescent="0.25">
      <c r="A44" s="29">
        <f>+B44+C44+D44+E44+F44+G44</f>
        <v>66017334</v>
      </c>
      <c r="B44" s="30">
        <v>3061200</v>
      </c>
      <c r="C44" s="30">
        <v>3061200</v>
      </c>
      <c r="D44" s="30">
        <v>3771500</v>
      </c>
      <c r="E44" s="30">
        <v>16212647</v>
      </c>
      <c r="F44" s="30">
        <v>18489339</v>
      </c>
      <c r="G44" s="30">
        <v>21421448</v>
      </c>
      <c r="H44" s="29">
        <f>ROUND(+A44/3,0)</f>
        <v>22005778</v>
      </c>
      <c r="I44" s="30">
        <v>2556155.5000000005</v>
      </c>
      <c r="J44" s="30">
        <v>2556155.5000000005</v>
      </c>
      <c r="K44" s="29">
        <f>+I44-J44</f>
        <v>0</v>
      </c>
      <c r="L44" s="127">
        <f>(K44/H44)</f>
        <v>0</v>
      </c>
      <c r="M44" s="128"/>
    </row>
    <row r="45" spans="1:14" s="16" customFormat="1" ht="15.75" x14ac:dyDescent="0.25">
      <c r="A45" s="23"/>
      <c r="B45" s="1"/>
      <c r="C45" s="1"/>
      <c r="D45" s="1"/>
      <c r="E45" s="1"/>
      <c r="F45" s="1"/>
      <c r="G45" s="1"/>
      <c r="H45" s="1"/>
      <c r="I45" s="1"/>
      <c r="J45" s="22"/>
      <c r="K45" s="22"/>
    </row>
    <row r="46" spans="1:14" s="16" customFormat="1" ht="15.75" x14ac:dyDescent="0.2">
      <c r="A46" s="59" t="s">
        <v>0</v>
      </c>
      <c r="B46" s="1"/>
      <c r="C46" s="1"/>
      <c r="D46" s="1"/>
      <c r="E46" s="1"/>
      <c r="F46" s="1"/>
      <c r="G46" s="1"/>
      <c r="H46" s="1"/>
      <c r="I46" s="1"/>
      <c r="J46" s="22"/>
      <c r="K46" s="22"/>
    </row>
    <row r="47" spans="1:14" s="16" customFormat="1" ht="15" x14ac:dyDescent="0.25">
      <c r="A47" s="112" t="s">
        <v>91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</row>
    <row r="48" spans="1:14" s="16" customFormat="1" ht="15.75" customHeight="1" x14ac:dyDescent="0.25">
      <c r="A48" s="112" t="s">
        <v>92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</row>
    <row r="49" spans="1:14" s="31" customFormat="1" ht="15" customHeight="1" x14ac:dyDescent="0.25">
      <c r="A49" s="114" t="s">
        <v>93</v>
      </c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60"/>
      <c r="M49" s="60"/>
      <c r="N49" s="60"/>
    </row>
    <row r="50" spans="1:14" s="32" customFormat="1" ht="15" x14ac:dyDescent="0.25">
      <c r="A50" s="114" t="s">
        <v>94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</row>
    <row r="51" spans="1:14" s="32" customFormat="1" ht="15" x14ac:dyDescent="0.25">
      <c r="A51" s="114" t="s">
        <v>96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</row>
    <row r="52" spans="1:14" s="16" customFormat="1" ht="15.75" x14ac:dyDescent="0.2">
      <c r="A52" s="61" t="s">
        <v>95</v>
      </c>
      <c r="B52" s="61"/>
      <c r="C52" s="61"/>
      <c r="D52" s="61"/>
      <c r="E52" s="61"/>
      <c r="F52" s="61"/>
      <c r="G52" s="61"/>
      <c r="H52" s="61"/>
      <c r="I52" s="61"/>
      <c r="J52" s="62"/>
      <c r="K52" s="62"/>
      <c r="L52" s="63"/>
      <c r="M52" s="63"/>
      <c r="N52" s="63"/>
    </row>
    <row r="53" spans="1:14" s="16" customFormat="1" ht="19.5" customHeight="1" x14ac:dyDescent="0.25">
      <c r="A53" s="7" t="s">
        <v>4</v>
      </c>
      <c r="B53" s="21"/>
      <c r="C53" s="21"/>
      <c r="D53" s="21"/>
      <c r="E53" s="21"/>
      <c r="F53" s="21"/>
      <c r="G53" s="21"/>
      <c r="H53" s="1"/>
      <c r="I53" s="1"/>
      <c r="J53" s="22"/>
      <c r="K53" s="22"/>
    </row>
    <row r="54" spans="1:14" s="16" customFormat="1" ht="5.25" customHeight="1" x14ac:dyDescent="0.2">
      <c r="A54" s="8"/>
      <c r="B54" s="21"/>
      <c r="C54" s="21"/>
      <c r="D54" s="21"/>
      <c r="E54" s="21"/>
      <c r="F54" s="21"/>
      <c r="G54" s="21"/>
      <c r="H54" s="1"/>
      <c r="I54" s="1"/>
      <c r="J54" s="22"/>
      <c r="K54" s="22"/>
    </row>
    <row r="55" spans="1:14" s="16" customFormat="1" ht="117.75" customHeight="1" x14ac:dyDescent="0.2">
      <c r="A55" s="33" t="s">
        <v>16</v>
      </c>
      <c r="B55" s="33" t="s">
        <v>49</v>
      </c>
      <c r="C55" s="33" t="s">
        <v>21</v>
      </c>
      <c r="D55" s="33" t="s">
        <v>17</v>
      </c>
      <c r="E55" s="33" t="s">
        <v>43</v>
      </c>
      <c r="F55" s="33" t="s">
        <v>79</v>
      </c>
      <c r="G55" s="33" t="s">
        <v>80</v>
      </c>
      <c r="H55" s="1"/>
      <c r="I55" s="1"/>
      <c r="J55" s="34"/>
      <c r="K55" s="34"/>
    </row>
    <row r="56" spans="1:14" s="16" customFormat="1" x14ac:dyDescent="0.2">
      <c r="A56" s="35" t="s">
        <v>25</v>
      </c>
      <c r="B56" s="35" t="s">
        <v>26</v>
      </c>
      <c r="C56" s="35" t="s">
        <v>27</v>
      </c>
      <c r="D56" s="35" t="s">
        <v>28</v>
      </c>
      <c r="E56" s="35" t="s">
        <v>29</v>
      </c>
      <c r="F56" s="35" t="s">
        <v>30</v>
      </c>
      <c r="G56" s="35" t="s">
        <v>34</v>
      </c>
      <c r="H56" s="1"/>
      <c r="I56" s="1"/>
      <c r="J56" s="34"/>
      <c r="K56" s="34"/>
    </row>
    <row r="57" spans="1:14" s="16" customFormat="1" ht="34.5" customHeight="1" x14ac:dyDescent="0.25">
      <c r="A57" s="36" t="s">
        <v>124</v>
      </c>
      <c r="B57" s="13">
        <v>10000</v>
      </c>
      <c r="C57" s="37" t="s">
        <v>125</v>
      </c>
      <c r="D57" s="36" t="s">
        <v>126</v>
      </c>
      <c r="E57" s="36" t="s">
        <v>127</v>
      </c>
      <c r="F57" s="36">
        <v>2356</v>
      </c>
      <c r="G57" s="36">
        <v>996</v>
      </c>
      <c r="H57" s="1"/>
      <c r="I57" s="1"/>
      <c r="J57" s="22"/>
      <c r="K57" s="22"/>
    </row>
    <row r="58" spans="1:14" s="34" customFormat="1" ht="32.25" customHeight="1" x14ac:dyDescent="0.25">
      <c r="A58" s="36" t="s">
        <v>128</v>
      </c>
      <c r="B58" s="13">
        <v>70000</v>
      </c>
      <c r="C58" s="36" t="s">
        <v>57</v>
      </c>
      <c r="D58" s="36" t="s">
        <v>129</v>
      </c>
      <c r="E58" s="36" t="s">
        <v>130</v>
      </c>
      <c r="F58" s="36">
        <v>19560</v>
      </c>
      <c r="G58" s="36">
        <v>0</v>
      </c>
      <c r="H58" s="1"/>
      <c r="I58" s="1"/>
      <c r="J58" s="22"/>
      <c r="K58" s="22"/>
    </row>
    <row r="59" spans="1:14" s="34" customFormat="1" ht="24" customHeight="1" x14ac:dyDescent="0.25">
      <c r="A59" s="36" t="s">
        <v>15</v>
      </c>
      <c r="B59" s="13"/>
      <c r="C59" s="36"/>
      <c r="D59" s="36"/>
      <c r="E59" s="36"/>
      <c r="F59" s="36"/>
      <c r="G59" s="36"/>
      <c r="H59" s="1"/>
      <c r="I59" s="1"/>
      <c r="J59" s="22"/>
      <c r="K59" s="22"/>
    </row>
    <row r="60" spans="1:14" s="34" customFormat="1" ht="20.25" customHeight="1" x14ac:dyDescent="0.2">
      <c r="A60" s="38"/>
      <c r="B60" s="39"/>
      <c r="C60" s="39"/>
      <c r="D60" s="39"/>
      <c r="E60" s="40" t="s">
        <v>2</v>
      </c>
      <c r="F60" s="41">
        <f>SUM(F57:F59)</f>
        <v>21916</v>
      </c>
      <c r="G60" s="41">
        <f>SUM(G57:G59)</f>
        <v>996</v>
      </c>
      <c r="H60" s="1"/>
      <c r="I60" s="1"/>
      <c r="J60" s="22"/>
      <c r="K60" s="22"/>
    </row>
    <row r="61" spans="1:14" s="34" customFormat="1" ht="15.75" x14ac:dyDescent="0.2">
      <c r="H61" s="22"/>
      <c r="I61" s="22"/>
      <c r="J61" s="22"/>
      <c r="K61" s="22"/>
    </row>
    <row r="62" spans="1:14" s="34" customFormat="1" ht="15.75" x14ac:dyDescent="0.2">
      <c r="A62" s="59" t="s">
        <v>50</v>
      </c>
      <c r="H62" s="22"/>
      <c r="I62" s="22"/>
      <c r="J62" s="22"/>
      <c r="K62" s="22"/>
    </row>
    <row r="63" spans="1:14" s="34" customFormat="1" ht="15" x14ac:dyDescent="0.25">
      <c r="A63" s="111" t="s">
        <v>81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</row>
    <row r="64" spans="1:14" s="34" customFormat="1" ht="12" customHeight="1" x14ac:dyDescent="0.2">
      <c r="A64" s="1"/>
      <c r="H64" s="22"/>
      <c r="I64" s="22"/>
      <c r="J64" s="22"/>
      <c r="K64" s="22"/>
    </row>
    <row r="65" spans="1:11" s="34" customFormat="1" ht="15.75" x14ac:dyDescent="0.25">
      <c r="A65" s="7" t="s">
        <v>64</v>
      </c>
      <c r="H65" s="22"/>
      <c r="I65" s="22"/>
      <c r="J65" s="22"/>
      <c r="K65" s="22"/>
    </row>
    <row r="66" spans="1:11" s="34" customFormat="1" ht="15.75" x14ac:dyDescent="0.2">
      <c r="A66" s="1"/>
      <c r="H66" s="22"/>
      <c r="I66" s="22"/>
      <c r="J66" s="22"/>
      <c r="K66" s="22"/>
    </row>
    <row r="67" spans="1:11" s="34" customFormat="1" ht="110.25" customHeight="1" x14ac:dyDescent="0.2">
      <c r="A67" s="33" t="s">
        <v>82</v>
      </c>
      <c r="B67" s="33" t="s">
        <v>83</v>
      </c>
      <c r="C67" s="33" t="s">
        <v>84</v>
      </c>
      <c r="D67" s="87" t="s">
        <v>85</v>
      </c>
      <c r="E67" s="88"/>
      <c r="H67" s="22"/>
      <c r="I67" s="22"/>
      <c r="J67" s="22"/>
      <c r="K67" s="22"/>
    </row>
    <row r="68" spans="1:11" s="34" customFormat="1" ht="15.75" x14ac:dyDescent="0.2">
      <c r="A68" s="42" t="s">
        <v>25</v>
      </c>
      <c r="B68" s="42" t="s">
        <v>26</v>
      </c>
      <c r="C68" s="42" t="s">
        <v>27</v>
      </c>
      <c r="D68" s="89" t="s">
        <v>44</v>
      </c>
      <c r="E68" s="90"/>
      <c r="H68" s="22"/>
      <c r="I68" s="22"/>
      <c r="J68" s="22"/>
      <c r="K68" s="22"/>
    </row>
    <row r="69" spans="1:11" s="34" customFormat="1" ht="23.25" customHeight="1" x14ac:dyDescent="0.25">
      <c r="A69" s="43"/>
      <c r="B69" s="44">
        <v>3771500</v>
      </c>
      <c r="C69" s="44">
        <v>21421448</v>
      </c>
      <c r="D69" s="82">
        <f>+A69/(+B69+C69)</f>
        <v>0</v>
      </c>
      <c r="E69" s="83"/>
      <c r="F69" s="45"/>
      <c r="G69" s="45"/>
      <c r="H69" s="22"/>
      <c r="I69" s="22"/>
      <c r="J69" s="22"/>
      <c r="K69" s="22"/>
    </row>
    <row r="70" spans="1:11" s="34" customFormat="1" ht="13.5" customHeight="1" x14ac:dyDescent="0.2">
      <c r="A70" s="21"/>
      <c r="B70" s="21"/>
      <c r="C70" s="21"/>
      <c r="D70" s="21"/>
      <c r="E70" s="21"/>
      <c r="F70" s="21"/>
      <c r="G70" s="21"/>
      <c r="H70" s="22"/>
      <c r="I70" s="22"/>
      <c r="J70" s="22"/>
      <c r="K70" s="22"/>
    </row>
    <row r="71" spans="1:11" s="34" customFormat="1" ht="15.75" x14ac:dyDescent="0.25">
      <c r="A71" s="7" t="s">
        <v>61</v>
      </c>
      <c r="B71" s="21"/>
      <c r="C71" s="21"/>
      <c r="D71" s="21"/>
      <c r="E71" s="21"/>
      <c r="F71" s="21"/>
      <c r="G71" s="21"/>
      <c r="H71" s="22"/>
      <c r="I71" s="22"/>
      <c r="J71" s="22"/>
      <c r="K71" s="22"/>
    </row>
    <row r="72" spans="1:11" s="34" customFormat="1" ht="11.25" customHeight="1" x14ac:dyDescent="0.2">
      <c r="A72" s="8"/>
      <c r="B72" s="21"/>
      <c r="C72" s="21"/>
      <c r="D72" s="21"/>
      <c r="E72" s="21"/>
      <c r="F72" s="21"/>
      <c r="G72" s="21"/>
      <c r="H72" s="22"/>
      <c r="I72" s="22"/>
      <c r="J72" s="22"/>
      <c r="K72" s="22"/>
    </row>
    <row r="73" spans="1:11" s="16" customFormat="1" ht="15.75" customHeight="1" x14ac:dyDescent="0.2">
      <c r="A73" s="96" t="s">
        <v>56</v>
      </c>
      <c r="B73" s="96" t="s">
        <v>54</v>
      </c>
      <c r="C73" s="84" t="s">
        <v>5</v>
      </c>
      <c r="D73" s="84" t="s">
        <v>63</v>
      </c>
      <c r="E73" s="84" t="s">
        <v>8</v>
      </c>
      <c r="F73" s="84" t="s">
        <v>51</v>
      </c>
      <c r="G73" s="84" t="s">
        <v>86</v>
      </c>
      <c r="H73" s="84" t="s">
        <v>68</v>
      </c>
      <c r="I73" s="84" t="s">
        <v>69</v>
      </c>
      <c r="J73" s="84" t="s">
        <v>87</v>
      </c>
      <c r="K73" s="84" t="s">
        <v>88</v>
      </c>
    </row>
    <row r="74" spans="1:11" s="16" customFormat="1" ht="12.75" customHeight="1" x14ac:dyDescent="0.2">
      <c r="A74" s="97"/>
      <c r="B74" s="97"/>
      <c r="C74" s="85"/>
      <c r="D74" s="85"/>
      <c r="E74" s="85"/>
      <c r="F74" s="85"/>
      <c r="G74" s="85"/>
      <c r="H74" s="85"/>
      <c r="I74" s="85"/>
      <c r="J74" s="85"/>
      <c r="K74" s="85"/>
    </row>
    <row r="75" spans="1:11" s="16" customFormat="1" ht="69.75" customHeight="1" x14ac:dyDescent="0.2">
      <c r="A75" s="98"/>
      <c r="B75" s="98"/>
      <c r="C75" s="86"/>
      <c r="D75" s="86"/>
      <c r="E75" s="86"/>
      <c r="F75" s="86"/>
      <c r="G75" s="86"/>
      <c r="H75" s="86"/>
      <c r="I75" s="86"/>
      <c r="J75" s="86"/>
      <c r="K75" s="86"/>
    </row>
    <row r="76" spans="1:11" s="16" customFormat="1" ht="15.75" x14ac:dyDescent="0.2">
      <c r="A76" s="11" t="s">
        <v>25</v>
      </c>
      <c r="B76" s="11" t="s">
        <v>26</v>
      </c>
      <c r="C76" s="11" t="s">
        <v>27</v>
      </c>
      <c r="D76" s="11" t="s">
        <v>28</v>
      </c>
      <c r="E76" s="11" t="s">
        <v>30</v>
      </c>
      <c r="F76" s="11" t="s">
        <v>34</v>
      </c>
      <c r="G76" s="11" t="s">
        <v>35</v>
      </c>
      <c r="H76" s="11" t="s">
        <v>31</v>
      </c>
      <c r="I76" s="11" t="s">
        <v>46</v>
      </c>
      <c r="J76" s="46" t="s">
        <v>36</v>
      </c>
      <c r="K76" s="47" t="s">
        <v>37</v>
      </c>
    </row>
    <row r="77" spans="1:11" s="16" customFormat="1" ht="54.75" customHeight="1" x14ac:dyDescent="0.25">
      <c r="A77" s="75" t="s">
        <v>132</v>
      </c>
      <c r="B77" s="48" t="s">
        <v>133</v>
      </c>
      <c r="C77" s="49">
        <v>1355875.15</v>
      </c>
      <c r="D77" s="49" t="s">
        <v>134</v>
      </c>
      <c r="E77" s="49" t="s">
        <v>100</v>
      </c>
      <c r="F77" s="77">
        <v>46381</v>
      </c>
      <c r="G77" s="17">
        <v>1355875</v>
      </c>
      <c r="H77" s="18"/>
      <c r="I77" s="18">
        <v>100435.2</v>
      </c>
      <c r="J77" s="18">
        <v>23980.42</v>
      </c>
      <c r="K77" s="18">
        <v>1255440</v>
      </c>
    </row>
    <row r="78" spans="1:11" s="16" customFormat="1" ht="52.5" customHeight="1" x14ac:dyDescent="0.25">
      <c r="A78" s="76" t="s">
        <v>135</v>
      </c>
      <c r="B78" s="48" t="s">
        <v>133</v>
      </c>
      <c r="C78" s="49">
        <v>1355875.15</v>
      </c>
      <c r="D78" s="49" t="s">
        <v>134</v>
      </c>
      <c r="E78" s="49" t="s">
        <v>100</v>
      </c>
      <c r="F78" s="77">
        <v>46381</v>
      </c>
      <c r="G78" s="17">
        <v>1355875</v>
      </c>
      <c r="H78" s="18"/>
      <c r="I78" s="18">
        <v>100435</v>
      </c>
      <c r="J78" s="18">
        <v>23980</v>
      </c>
      <c r="K78" s="18">
        <v>1255440</v>
      </c>
    </row>
    <row r="79" spans="1:11" s="16" customFormat="1" ht="39.75" customHeight="1" x14ac:dyDescent="0.25">
      <c r="A79" s="36" t="s">
        <v>136</v>
      </c>
      <c r="B79" s="74" t="s">
        <v>137</v>
      </c>
      <c r="C79" s="74">
        <v>70000</v>
      </c>
      <c r="D79" s="74" t="s">
        <v>138</v>
      </c>
      <c r="E79" s="74" t="s">
        <v>100</v>
      </c>
      <c r="F79" s="77">
        <v>44124</v>
      </c>
      <c r="G79" s="17">
        <v>19560</v>
      </c>
      <c r="H79" s="18"/>
      <c r="I79" s="18">
        <v>19560</v>
      </c>
      <c r="J79" s="18">
        <v>551</v>
      </c>
      <c r="K79" s="18">
        <v>0</v>
      </c>
    </row>
    <row r="80" spans="1:11" s="16" customFormat="1" ht="39.75" customHeight="1" x14ac:dyDescent="0.25">
      <c r="A80" s="36" t="s">
        <v>139</v>
      </c>
      <c r="B80" s="74" t="s">
        <v>140</v>
      </c>
      <c r="C80" s="74">
        <v>10000</v>
      </c>
      <c r="D80" s="74" t="s">
        <v>141</v>
      </c>
      <c r="E80" s="74" t="s">
        <v>100</v>
      </c>
      <c r="F80" s="77">
        <v>44392</v>
      </c>
      <c r="G80" s="17">
        <v>2356</v>
      </c>
      <c r="H80" s="18"/>
      <c r="I80" s="18">
        <v>1360</v>
      </c>
      <c r="J80" s="18">
        <v>447</v>
      </c>
      <c r="K80" s="18">
        <v>996</v>
      </c>
    </row>
    <row r="81" spans="1:13" s="16" customFormat="1" ht="19.5" customHeight="1" x14ac:dyDescent="0.25">
      <c r="A81" s="36"/>
      <c r="B81" s="74"/>
      <c r="C81" s="74"/>
      <c r="D81" s="74"/>
      <c r="E81" s="74"/>
      <c r="F81" s="49"/>
      <c r="G81" s="17"/>
      <c r="H81" s="18"/>
      <c r="I81" s="18"/>
      <c r="J81" s="18"/>
      <c r="K81" s="50"/>
    </row>
    <row r="82" spans="1:13" s="34" customFormat="1" ht="21.75" customHeight="1" x14ac:dyDescent="0.25">
      <c r="A82" s="38"/>
      <c r="B82" s="51"/>
      <c r="C82" s="51"/>
      <c r="D82" s="51"/>
      <c r="E82" s="52"/>
      <c r="F82" s="20"/>
      <c r="G82" s="20">
        <f>SUM(G77:G80)</f>
        <v>2733666</v>
      </c>
      <c r="H82" s="20">
        <f t="shared" ref="H82:K82" si="6">SUM(H77:H80)</f>
        <v>0</v>
      </c>
      <c r="I82" s="20">
        <f t="shared" si="6"/>
        <v>221790.2</v>
      </c>
      <c r="J82" s="20">
        <f t="shared" si="6"/>
        <v>48958.42</v>
      </c>
      <c r="K82" s="20">
        <f t="shared" si="6"/>
        <v>2511876</v>
      </c>
    </row>
    <row r="83" spans="1:13" s="34" customFormat="1" ht="15.75" x14ac:dyDescent="0.2">
      <c r="A83" s="21"/>
      <c r="B83" s="21"/>
      <c r="C83" s="21"/>
      <c r="D83" s="21"/>
      <c r="E83" s="21"/>
      <c r="F83" s="21"/>
      <c r="G83" s="21"/>
      <c r="H83" s="22"/>
      <c r="I83" s="22"/>
      <c r="J83" s="22"/>
      <c r="K83" s="22"/>
    </row>
    <row r="84" spans="1:13" s="34" customFormat="1" ht="15.75" x14ac:dyDescent="0.25">
      <c r="A84" s="7" t="s">
        <v>62</v>
      </c>
      <c r="B84" s="21"/>
      <c r="C84" s="21"/>
      <c r="D84" s="21"/>
      <c r="E84" s="21"/>
      <c r="F84" s="21"/>
      <c r="G84" s="21"/>
      <c r="H84" s="22"/>
      <c r="I84" s="22"/>
      <c r="J84" s="1"/>
      <c r="K84" s="1"/>
      <c r="L84" s="1"/>
    </row>
    <row r="85" spans="1:13" s="34" customFormat="1" ht="15.75" x14ac:dyDescent="0.2">
      <c r="A85" s="8"/>
      <c r="B85" s="21"/>
      <c r="C85" s="21"/>
      <c r="D85" s="21"/>
      <c r="E85" s="21"/>
      <c r="F85" s="21"/>
      <c r="G85" s="21"/>
      <c r="H85" s="22"/>
      <c r="I85" s="22"/>
      <c r="J85" s="1"/>
      <c r="K85" s="1"/>
      <c r="L85" s="1"/>
    </row>
    <row r="86" spans="1:13" s="16" customFormat="1" ht="111.75" customHeight="1" x14ac:dyDescent="0.2">
      <c r="A86" s="53" t="s">
        <v>16</v>
      </c>
      <c r="B86" s="33" t="s">
        <v>19</v>
      </c>
      <c r="C86" s="33" t="s">
        <v>18</v>
      </c>
      <c r="D86" s="33" t="s">
        <v>45</v>
      </c>
      <c r="E86" s="33" t="s">
        <v>20</v>
      </c>
      <c r="F86" s="33" t="s">
        <v>89</v>
      </c>
      <c r="G86" s="33" t="s">
        <v>90</v>
      </c>
      <c r="H86" s="34"/>
      <c r="I86" s="34"/>
      <c r="J86" s="1"/>
      <c r="K86" s="1"/>
      <c r="L86" s="1"/>
    </row>
    <row r="87" spans="1:13" s="16" customFormat="1" x14ac:dyDescent="0.2">
      <c r="A87" s="11" t="s">
        <v>25</v>
      </c>
      <c r="B87" s="11" t="s">
        <v>26</v>
      </c>
      <c r="C87" s="11" t="s">
        <v>27</v>
      </c>
      <c r="D87" s="11" t="s">
        <v>28</v>
      </c>
      <c r="E87" s="11" t="s">
        <v>29</v>
      </c>
      <c r="F87" s="11" t="s">
        <v>30</v>
      </c>
      <c r="G87" s="12" t="s">
        <v>34</v>
      </c>
      <c r="H87" s="34"/>
      <c r="I87" s="34"/>
      <c r="J87" s="1"/>
      <c r="K87" s="1"/>
      <c r="L87" s="1"/>
    </row>
    <row r="88" spans="1:13" s="16" customFormat="1" ht="20.25" customHeight="1" x14ac:dyDescent="0.2">
      <c r="A88" s="54" t="s">
        <v>13</v>
      </c>
      <c r="B88" s="55"/>
      <c r="C88" s="54"/>
      <c r="D88" s="54"/>
      <c r="E88" s="54"/>
      <c r="F88" s="54"/>
      <c r="G88" s="54"/>
      <c r="H88" s="22"/>
      <c r="I88" s="22"/>
      <c r="J88" s="1"/>
      <c r="K88" s="1"/>
      <c r="L88" s="1"/>
    </row>
    <row r="89" spans="1:13" ht="20.25" customHeight="1" x14ac:dyDescent="0.2">
      <c r="A89" s="54" t="s">
        <v>14</v>
      </c>
      <c r="B89" s="55"/>
      <c r="C89" s="54"/>
      <c r="D89" s="54"/>
      <c r="E89" s="54"/>
      <c r="F89" s="54"/>
      <c r="G89" s="54"/>
      <c r="H89" s="22"/>
      <c r="I89" s="22"/>
    </row>
    <row r="90" spans="1:13" ht="20.25" customHeight="1" x14ac:dyDescent="0.2">
      <c r="A90" s="54" t="s">
        <v>15</v>
      </c>
      <c r="B90" s="55"/>
      <c r="C90" s="54"/>
      <c r="D90" s="54"/>
      <c r="E90" s="54"/>
      <c r="F90" s="54"/>
      <c r="G90" s="54"/>
      <c r="H90" s="22"/>
      <c r="I90" s="22"/>
    </row>
    <row r="91" spans="1:13" ht="20.25" customHeight="1" x14ac:dyDescent="0.2">
      <c r="A91" s="38"/>
      <c r="B91" s="56"/>
      <c r="C91" s="56"/>
      <c r="D91" s="56"/>
      <c r="E91" s="57"/>
      <c r="F91" s="58">
        <f>SUM(F88:F90)</f>
        <v>0</v>
      </c>
      <c r="G91" s="58">
        <f>SUM(G88:G90)</f>
        <v>0</v>
      </c>
      <c r="H91" s="22"/>
      <c r="I91" s="22"/>
    </row>
    <row r="92" spans="1:13" ht="26.25" customHeight="1" x14ac:dyDescent="0.25">
      <c r="A92" s="94"/>
      <c r="B92" s="95"/>
      <c r="C92" s="95"/>
      <c r="D92" s="95"/>
      <c r="E92" s="95"/>
      <c r="J92" s="91"/>
      <c r="K92" s="92"/>
      <c r="L92" s="92"/>
      <c r="M92" s="92"/>
    </row>
    <row r="93" spans="1:13" ht="16.5" customHeight="1" x14ac:dyDescent="0.25">
      <c r="A93" s="78" t="s">
        <v>145</v>
      </c>
      <c r="B93" s="73"/>
      <c r="C93" s="73"/>
      <c r="D93" s="73"/>
      <c r="E93" s="73"/>
      <c r="I93" s="78" t="s">
        <v>149</v>
      </c>
      <c r="J93" s="93"/>
      <c r="K93" s="92"/>
      <c r="L93" s="92"/>
      <c r="M93" s="92"/>
    </row>
    <row r="94" spans="1:13" ht="15.75" x14ac:dyDescent="0.25">
      <c r="A94" s="79" t="s">
        <v>146</v>
      </c>
      <c r="I94" s="81"/>
    </row>
    <row r="95" spans="1:13" ht="15.75" x14ac:dyDescent="0.25">
      <c r="A95" s="80" t="s">
        <v>147</v>
      </c>
      <c r="I95" s="78" t="s">
        <v>150</v>
      </c>
    </row>
    <row r="96" spans="1:13" ht="15.75" x14ac:dyDescent="0.25">
      <c r="I96" s="80" t="s">
        <v>151</v>
      </c>
    </row>
    <row r="97" spans="1:1" ht="15.75" x14ac:dyDescent="0.25">
      <c r="A97" s="78" t="s">
        <v>145</v>
      </c>
    </row>
    <row r="98" spans="1:1" ht="15.75" x14ac:dyDescent="0.25">
      <c r="A98" s="79" t="s">
        <v>148</v>
      </c>
    </row>
    <row r="99" spans="1:1" ht="15.75" x14ac:dyDescent="0.25">
      <c r="A99" s="80" t="s">
        <v>147</v>
      </c>
    </row>
  </sheetData>
  <mergeCells count="59">
    <mergeCell ref="L44:M44"/>
    <mergeCell ref="J10:J12"/>
    <mergeCell ref="K11:K12"/>
    <mergeCell ref="I10:I12"/>
    <mergeCell ref="D10:D12"/>
    <mergeCell ref="E10:E12"/>
    <mergeCell ref="F10:F12"/>
    <mergeCell ref="G10:G12"/>
    <mergeCell ref="H10:H12"/>
    <mergeCell ref="A35:N35"/>
    <mergeCell ref="A29:F29"/>
    <mergeCell ref="A63:N63"/>
    <mergeCell ref="A37:N37"/>
    <mergeCell ref="A47:N47"/>
    <mergeCell ref="A48:N48"/>
    <mergeCell ref="A50:N50"/>
    <mergeCell ref="A51:N51"/>
    <mergeCell ref="H41:H42"/>
    <mergeCell ref="L41:M42"/>
    <mergeCell ref="B41:D41"/>
    <mergeCell ref="E41:G41"/>
    <mergeCell ref="I41:I42"/>
    <mergeCell ref="J41:J42"/>
    <mergeCell ref="K41:K42"/>
    <mergeCell ref="A49:K49"/>
    <mergeCell ref="A41:A42"/>
    <mergeCell ref="L43:M43"/>
    <mergeCell ref="A3:N3"/>
    <mergeCell ref="A34:K34"/>
    <mergeCell ref="A36:K36"/>
    <mergeCell ref="A39:C39"/>
    <mergeCell ref="A30:F30"/>
    <mergeCell ref="A7:H7"/>
    <mergeCell ref="A10:A12"/>
    <mergeCell ref="B10:B12"/>
    <mergeCell ref="C10:C12"/>
    <mergeCell ref="A33:N33"/>
    <mergeCell ref="A5:N5"/>
    <mergeCell ref="A6:N6"/>
    <mergeCell ref="M10:M12"/>
    <mergeCell ref="N10:N12"/>
    <mergeCell ref="L11:L12"/>
    <mergeCell ref="J92:M92"/>
    <mergeCell ref="J93:M93"/>
    <mergeCell ref="A92:E92"/>
    <mergeCell ref="A73:A75"/>
    <mergeCell ref="E73:E75"/>
    <mergeCell ref="F73:F75"/>
    <mergeCell ref="I73:I75"/>
    <mergeCell ref="B73:B75"/>
    <mergeCell ref="C73:C75"/>
    <mergeCell ref="D73:D75"/>
    <mergeCell ref="K73:K75"/>
    <mergeCell ref="J73:J75"/>
    <mergeCell ref="D69:E69"/>
    <mergeCell ref="G73:G75"/>
    <mergeCell ref="D67:E67"/>
    <mergeCell ref="D68:E68"/>
    <mergeCell ref="H73:H75"/>
  </mergeCells>
  <conditionalFormatting sqref="I44:J44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Mariela Delcheva</cp:lastModifiedBy>
  <cp:lastPrinted>2021-07-12T08:16:30Z</cp:lastPrinted>
  <dcterms:created xsi:type="dcterms:W3CDTF">2016-06-20T13:38:46Z</dcterms:created>
  <dcterms:modified xsi:type="dcterms:W3CDTF">2021-07-12T08:17:04Z</dcterms:modified>
</cp:coreProperties>
</file>